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'Sheet1'!$A$1:$T$46</definedName>
  </definedNames>
  <calcPr fullCalcOnLoad="1"/>
</workbook>
</file>

<file path=xl/sharedStrings.xml><?xml version="1.0" encoding="utf-8"?>
<sst xmlns="http://schemas.openxmlformats.org/spreadsheetml/2006/main" count="134" uniqueCount="57">
  <si>
    <t>Mercury Dime</t>
  </si>
  <si>
    <t>Roosevelt Dime</t>
  </si>
  <si>
    <t>Standing Liberty Quarter</t>
  </si>
  <si>
    <t>Washington Quarter</t>
  </si>
  <si>
    <t>Walking Liberty Half Dollar</t>
  </si>
  <si>
    <t>Franklin Half Dollar</t>
  </si>
  <si>
    <t>Kennedy Half Dollar</t>
  </si>
  <si>
    <t>Morgan Dollar</t>
  </si>
  <si>
    <t>Peace Dollar</t>
  </si>
  <si>
    <t>1916-1945</t>
  </si>
  <si>
    <t>1946-1964</t>
  </si>
  <si>
    <t>1916-1930</t>
  </si>
  <si>
    <t>1932-1964</t>
  </si>
  <si>
    <t>1916-1947</t>
  </si>
  <si>
    <t>1949-1963</t>
  </si>
  <si>
    <t>1878-1921</t>
  </si>
  <si>
    <t>1921-1935</t>
  </si>
  <si>
    <t>Year</t>
  </si>
  <si>
    <t>Total</t>
  </si>
  <si>
    <t xml:space="preserve"> </t>
  </si>
  <si>
    <t>Spot Gold Price</t>
  </si>
  <si>
    <t>Spot Silver Price</t>
  </si>
  <si>
    <t>Grams</t>
  </si>
  <si>
    <t>Input</t>
  </si>
  <si>
    <t>Percentage</t>
  </si>
  <si>
    <t xml:space="preserve">Silver </t>
  </si>
  <si>
    <t>Value</t>
  </si>
  <si>
    <t>Face</t>
  </si>
  <si>
    <t>Mint</t>
  </si>
  <si>
    <t>ounce (grams)</t>
  </si>
  <si>
    <t>Per Gram</t>
  </si>
  <si>
    <t>Input Number</t>
  </si>
  <si>
    <t>of Coins</t>
  </si>
  <si>
    <t>Coin Weight</t>
  </si>
  <si>
    <t>Description</t>
  </si>
  <si>
    <t>Silver</t>
  </si>
  <si>
    <r>
      <t xml:space="preserve">Content </t>
    </r>
    <r>
      <rPr>
        <b/>
        <sz val="10"/>
        <rFont val="Arial"/>
        <family val="2"/>
      </rPr>
      <t>(grams)</t>
    </r>
  </si>
  <si>
    <t>Gold</t>
  </si>
  <si>
    <t>U.S. Gold Coins</t>
  </si>
  <si>
    <t>Mexican 2 Peso</t>
  </si>
  <si>
    <t>Mexican 2 &amp; Half Peso</t>
  </si>
  <si>
    <t>Mexican 5 Peso</t>
  </si>
  <si>
    <t>Canadian Maple Leaf Gold Coins</t>
  </si>
  <si>
    <t>Canadian 1/10 Ounce Maple Leaf</t>
  </si>
  <si>
    <t>Mexican  Gold Peso Coins</t>
  </si>
  <si>
    <t>U.S. $5 American Eagle (1986 to Date)</t>
  </si>
  <si>
    <t>Krugerrand Gold Coins</t>
  </si>
  <si>
    <t xml:space="preserve">Krugerrand  1/10 Ounce </t>
  </si>
  <si>
    <t xml:space="preserve">Panda 1/10 Ounce </t>
  </si>
  <si>
    <t xml:space="preserve">Panda 1/20 Ounce </t>
  </si>
  <si>
    <t>China Panda Gold Coins</t>
  </si>
  <si>
    <t>Will Pay</t>
  </si>
  <si>
    <t>Members Name:</t>
  </si>
  <si>
    <r>
      <t>D</t>
    </r>
    <r>
      <rPr>
        <b/>
        <sz val="12"/>
        <rFont val="Arial"/>
        <family val="2"/>
      </rPr>
      <t>ate:</t>
    </r>
  </si>
  <si>
    <t>Purchase Total</t>
  </si>
  <si>
    <t>Silver Rounds &amp; Bars</t>
  </si>
  <si>
    <t>Scrap Gold and Silver Calculator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</si>
</sst>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#,##0.000_);[Red]\(#,##0.000\)"/>
    <numFmt numFmtId="167" formatCode="0.000"/>
    <numFmt numFmtId="168" formatCode="0.0000"/>
    <numFmt numFmtId="169" formatCode="0.000%"/>
    <numFmt numFmtId="170" formatCode="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3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3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/>
    </xf>
    <xf numFmtId="40" fontId="0" fillId="0" borderId="10" xfId="0" applyNumberForma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9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" fontId="6" fillId="24" borderId="1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16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9" fillId="20" borderId="11" xfId="0" applyNumberFormat="1" applyFont="1" applyFill="1" applyBorder="1" applyAlignment="1">
      <alignment horizontal="center"/>
    </xf>
    <xf numFmtId="165" fontId="29" fillId="24" borderId="11" xfId="0" applyNumberFormat="1" applyFont="1" applyFill="1" applyBorder="1" applyAlignment="1">
      <alignment/>
    </xf>
    <xf numFmtId="165" fontId="30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165" fontId="3" fillId="0" borderId="11" xfId="0" applyNumberFormat="1" applyFont="1" applyBorder="1" applyAlignment="1">
      <alignment/>
    </xf>
    <xf numFmtId="165" fontId="32" fillId="0" borderId="1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10" fontId="31" fillId="24" borderId="1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65" fontId="30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6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8.8515625" style="0" customWidth="1"/>
    <col min="2" max="2" width="0.9921875" style="0" customWidth="1"/>
    <col min="3" max="3" width="36.00390625" style="0" customWidth="1"/>
    <col min="4" max="4" width="0.85546875" style="0" customWidth="1"/>
    <col min="5" max="5" width="12.00390625" style="0" customWidth="1"/>
    <col min="6" max="6" width="0.71875" style="0" customWidth="1"/>
    <col min="7" max="7" width="13.00390625" style="0" customWidth="1"/>
    <col min="8" max="8" width="0.71875" style="0" customWidth="1"/>
    <col min="9" max="9" width="9.7109375" style="0" customWidth="1"/>
    <col min="10" max="10" width="0.85546875" style="0" customWidth="1"/>
    <col min="11" max="11" width="13.7109375" style="0" customWidth="1"/>
    <col min="12" max="12" width="0.5625" style="0" customWidth="1"/>
    <col min="13" max="13" width="13.00390625" style="0" customWidth="1"/>
    <col min="14" max="14" width="0.85546875" style="0" customWidth="1"/>
    <col min="15" max="15" width="14.00390625" style="0" customWidth="1"/>
    <col min="16" max="16" width="0.9921875" style="0" customWidth="1"/>
    <col min="17" max="17" width="17.421875" style="0" customWidth="1"/>
    <col min="18" max="18" width="1.7109375" style="0" customWidth="1"/>
    <col min="19" max="19" width="11.57421875" style="0" customWidth="1"/>
    <col min="20" max="20" width="13.421875" style="0" customWidth="1"/>
  </cols>
  <sheetData>
    <row r="2" spans="1:7" ht="19.5" customHeight="1">
      <c r="A2" s="17" t="s">
        <v>52</v>
      </c>
      <c r="C2" s="39"/>
      <c r="E2" s="2" t="s">
        <v>53</v>
      </c>
      <c r="G2" s="39"/>
    </row>
    <row r="3" ht="19.5" customHeight="1">
      <c r="A3" s="17"/>
    </row>
    <row r="4" ht="18" customHeight="1">
      <c r="C4" s="3" t="s">
        <v>56</v>
      </c>
    </row>
    <row r="5" spans="5:19" ht="18.75" thickBot="1">
      <c r="E5" s="11" t="s">
        <v>23</v>
      </c>
      <c r="I5" s="11" t="s">
        <v>22</v>
      </c>
      <c r="K5" s="11" t="s">
        <v>30</v>
      </c>
      <c r="S5" s="30" t="s">
        <v>51</v>
      </c>
    </row>
    <row r="6" spans="3:19" ht="16.5" thickBot="1">
      <c r="C6" s="4" t="s">
        <v>20</v>
      </c>
      <c r="E6" s="32">
        <v>1680.2</v>
      </c>
      <c r="F6" s="5"/>
      <c r="G6" s="22" t="s">
        <v>29</v>
      </c>
      <c r="I6" s="6">
        <v>31.1034</v>
      </c>
      <c r="J6" s="6"/>
      <c r="K6" s="21">
        <f>+E6/I6</f>
        <v>54.01981776911849</v>
      </c>
      <c r="Q6" s="17" t="s">
        <v>37</v>
      </c>
      <c r="R6" s="17"/>
      <c r="S6" s="40">
        <v>0.95</v>
      </c>
    </row>
    <row r="7" spans="3:19" ht="16.5" thickBot="1">
      <c r="C7" s="4" t="s">
        <v>21</v>
      </c>
      <c r="E7" s="32">
        <v>32.08</v>
      </c>
      <c r="F7" s="5"/>
      <c r="G7" s="22" t="s">
        <v>29</v>
      </c>
      <c r="I7" s="6">
        <v>31.1034</v>
      </c>
      <c r="J7" s="6"/>
      <c r="K7" s="21">
        <f>+E7/I7</f>
        <v>1.0313984966273784</v>
      </c>
      <c r="Q7" s="17" t="s">
        <v>35</v>
      </c>
      <c r="R7" s="17"/>
      <c r="S7" s="40">
        <v>0.925</v>
      </c>
    </row>
    <row r="8" spans="3:19" ht="15.75">
      <c r="C8" s="4"/>
      <c r="E8" s="12"/>
      <c r="F8" s="5"/>
      <c r="G8" s="5"/>
      <c r="S8" s="2"/>
    </row>
    <row r="9" spans="1:19" ht="18" customHeight="1">
      <c r="A9" s="15" t="s">
        <v>31</v>
      </c>
      <c r="B9" s="16"/>
      <c r="C9" s="16"/>
      <c r="D9" s="16"/>
      <c r="E9" s="15" t="s">
        <v>28</v>
      </c>
      <c r="F9" s="16"/>
      <c r="G9" s="15" t="s">
        <v>25</v>
      </c>
      <c r="H9" s="16"/>
      <c r="I9" s="15" t="s">
        <v>27</v>
      </c>
      <c r="J9" s="16"/>
      <c r="K9" s="15" t="s">
        <v>33</v>
      </c>
      <c r="L9" s="16"/>
      <c r="M9" s="15" t="s">
        <v>25</v>
      </c>
      <c r="N9" s="16"/>
      <c r="O9" s="15" t="s">
        <v>18</v>
      </c>
      <c r="Q9" s="15" t="s">
        <v>35</v>
      </c>
      <c r="R9" s="15"/>
      <c r="S9" s="2"/>
    </row>
    <row r="10" spans="1:20" ht="19.5" customHeight="1" thickBot="1">
      <c r="A10" s="15" t="s">
        <v>32</v>
      </c>
      <c r="B10" s="17"/>
      <c r="C10" s="17" t="s">
        <v>34</v>
      </c>
      <c r="D10" s="17"/>
      <c r="E10" s="15" t="s">
        <v>17</v>
      </c>
      <c r="F10" s="17"/>
      <c r="G10" s="15" t="s">
        <v>24</v>
      </c>
      <c r="H10" s="17" t="s">
        <v>19</v>
      </c>
      <c r="I10" s="15" t="s">
        <v>26</v>
      </c>
      <c r="J10" s="17"/>
      <c r="K10" s="15" t="s">
        <v>22</v>
      </c>
      <c r="L10" s="17" t="s">
        <v>19</v>
      </c>
      <c r="M10" s="15" t="s">
        <v>26</v>
      </c>
      <c r="N10" s="17"/>
      <c r="O10" s="15" t="s">
        <v>26</v>
      </c>
      <c r="Q10" s="17" t="s">
        <v>36</v>
      </c>
      <c r="R10" s="17"/>
      <c r="S10" s="2"/>
      <c r="T10" s="15" t="s">
        <v>18</v>
      </c>
    </row>
    <row r="11" spans="1:19" ht="19.5" customHeight="1" thickBot="1">
      <c r="A11" s="20">
        <v>0</v>
      </c>
      <c r="C11" s="2" t="s">
        <v>0</v>
      </c>
      <c r="E11" s="6" t="s">
        <v>9</v>
      </c>
      <c r="F11" s="6"/>
      <c r="G11" s="7">
        <v>0.9</v>
      </c>
      <c r="I11" s="8">
        <v>0.1</v>
      </c>
      <c r="J11" s="10"/>
      <c r="K11" s="13">
        <v>2.5</v>
      </c>
      <c r="L11" s="1"/>
      <c r="M11" s="9">
        <f>+((K11*G11)*$K$7)</f>
        <v>2.3206466174116014</v>
      </c>
      <c r="O11" s="14">
        <f aca="true" t="shared" si="0" ref="O11:O19">+M11*A11</f>
        <v>0</v>
      </c>
      <c r="Q11" s="26">
        <f>IF($K$7=0,"",O11/$K$7)</f>
        <v>0</v>
      </c>
      <c r="R11" s="31"/>
      <c r="S11" s="33">
        <f>+$S$7*O11</f>
        <v>0</v>
      </c>
    </row>
    <row r="12" spans="1:19" ht="19.5" customHeight="1" thickBot="1">
      <c r="A12" s="20">
        <v>0</v>
      </c>
      <c r="C12" s="2" t="s">
        <v>1</v>
      </c>
      <c r="E12" s="6" t="s">
        <v>10</v>
      </c>
      <c r="F12" s="6"/>
      <c r="G12" s="7">
        <v>0.9</v>
      </c>
      <c r="I12" s="8">
        <v>0.1</v>
      </c>
      <c r="J12" s="10"/>
      <c r="K12" s="13">
        <v>2.5</v>
      </c>
      <c r="L12" s="1"/>
      <c r="M12" s="9">
        <f aca="true" t="shared" si="1" ref="M12:M19">+((K12*G12)*$K$7)</f>
        <v>2.3206466174116014</v>
      </c>
      <c r="O12" s="14">
        <f t="shared" si="0"/>
        <v>0</v>
      </c>
      <c r="Q12" s="26">
        <f aca="true" t="shared" si="2" ref="Q12:Q19">IF($K$7=0,"",O12/$K$7)</f>
        <v>0</v>
      </c>
      <c r="R12" s="31"/>
      <c r="S12" s="33">
        <f aca="true" t="shared" si="3" ref="S12:S19">+$S$7*O12</f>
        <v>0</v>
      </c>
    </row>
    <row r="13" spans="1:19" ht="19.5" customHeight="1" thickBot="1">
      <c r="A13" s="20">
        <v>0</v>
      </c>
      <c r="C13" s="2" t="s">
        <v>2</v>
      </c>
      <c r="E13" s="6" t="s">
        <v>11</v>
      </c>
      <c r="F13" s="6"/>
      <c r="G13" s="7">
        <v>0.9</v>
      </c>
      <c r="I13" s="8">
        <v>0.25</v>
      </c>
      <c r="J13" s="10"/>
      <c r="K13" s="13">
        <v>6.25</v>
      </c>
      <c r="L13" s="1"/>
      <c r="M13" s="9">
        <f t="shared" si="1"/>
        <v>5.801616543529003</v>
      </c>
      <c r="O13" s="14">
        <f t="shared" si="0"/>
        <v>0</v>
      </c>
      <c r="Q13" s="26">
        <f t="shared" si="2"/>
        <v>0</v>
      </c>
      <c r="R13" s="31"/>
      <c r="S13" s="33">
        <f t="shared" si="3"/>
        <v>0</v>
      </c>
    </row>
    <row r="14" spans="1:19" ht="19.5" customHeight="1" thickBot="1">
      <c r="A14" s="20">
        <v>0</v>
      </c>
      <c r="C14" s="2" t="s">
        <v>3</v>
      </c>
      <c r="E14" s="6" t="s">
        <v>12</v>
      </c>
      <c r="F14" s="6"/>
      <c r="G14" s="7">
        <v>0.9</v>
      </c>
      <c r="I14" s="8">
        <v>0.25</v>
      </c>
      <c r="J14" s="10"/>
      <c r="K14" s="13">
        <v>6.25</v>
      </c>
      <c r="L14" s="1"/>
      <c r="M14" s="9">
        <f t="shared" si="1"/>
        <v>5.801616543529003</v>
      </c>
      <c r="O14" s="14">
        <f t="shared" si="0"/>
        <v>0</v>
      </c>
      <c r="Q14" s="26">
        <f t="shared" si="2"/>
        <v>0</v>
      </c>
      <c r="R14" s="31"/>
      <c r="S14" s="33">
        <f t="shared" si="3"/>
        <v>0</v>
      </c>
    </row>
    <row r="15" spans="1:19" ht="19.5" customHeight="1" thickBot="1">
      <c r="A15" s="20">
        <v>0</v>
      </c>
      <c r="C15" s="2" t="s">
        <v>4</v>
      </c>
      <c r="E15" s="6" t="s">
        <v>13</v>
      </c>
      <c r="F15" s="6"/>
      <c r="G15" s="7">
        <v>0.9</v>
      </c>
      <c r="I15" s="8">
        <v>0.5</v>
      </c>
      <c r="J15" s="10"/>
      <c r="K15" s="13">
        <v>12.5</v>
      </c>
      <c r="L15" s="1"/>
      <c r="M15" s="9">
        <f t="shared" si="1"/>
        <v>11.603233087058006</v>
      </c>
      <c r="O15" s="14">
        <f t="shared" si="0"/>
        <v>0</v>
      </c>
      <c r="Q15" s="26">
        <f t="shared" si="2"/>
        <v>0</v>
      </c>
      <c r="R15" s="31"/>
      <c r="S15" s="33">
        <f t="shared" si="3"/>
        <v>0</v>
      </c>
    </row>
    <row r="16" spans="1:19" ht="19.5" customHeight="1" thickBot="1">
      <c r="A16" s="20">
        <v>0</v>
      </c>
      <c r="C16" s="2" t="s">
        <v>5</v>
      </c>
      <c r="E16" s="6" t="s">
        <v>14</v>
      </c>
      <c r="F16" s="6"/>
      <c r="G16" s="7">
        <v>0.9</v>
      </c>
      <c r="I16" s="8">
        <v>0.5</v>
      </c>
      <c r="J16" s="10"/>
      <c r="K16" s="13">
        <v>12.5</v>
      </c>
      <c r="L16" s="1"/>
      <c r="M16" s="9">
        <f t="shared" si="1"/>
        <v>11.603233087058006</v>
      </c>
      <c r="O16" s="14">
        <f t="shared" si="0"/>
        <v>0</v>
      </c>
      <c r="Q16" s="26">
        <f t="shared" si="2"/>
        <v>0</v>
      </c>
      <c r="R16" s="31"/>
      <c r="S16" s="33">
        <f t="shared" si="3"/>
        <v>0</v>
      </c>
    </row>
    <row r="17" spans="1:19" ht="19.5" customHeight="1" thickBot="1">
      <c r="A17" s="20">
        <v>0</v>
      </c>
      <c r="C17" s="2" t="s">
        <v>6</v>
      </c>
      <c r="E17" s="6">
        <v>1964</v>
      </c>
      <c r="F17" s="6"/>
      <c r="G17" s="7">
        <v>0.9</v>
      </c>
      <c r="I17" s="8">
        <v>0.5</v>
      </c>
      <c r="J17" s="10"/>
      <c r="K17" s="13">
        <v>12.5</v>
      </c>
      <c r="L17" s="1"/>
      <c r="M17" s="9">
        <f t="shared" si="1"/>
        <v>11.603233087058006</v>
      </c>
      <c r="O17" s="14">
        <f t="shared" si="0"/>
        <v>0</v>
      </c>
      <c r="Q17" s="26">
        <f t="shared" si="2"/>
        <v>0</v>
      </c>
      <c r="R17" s="31"/>
      <c r="S17" s="33">
        <f t="shared" si="3"/>
        <v>0</v>
      </c>
    </row>
    <row r="18" spans="1:19" ht="19.5" customHeight="1" thickBot="1">
      <c r="A18" s="20">
        <v>0</v>
      </c>
      <c r="C18" s="2" t="s">
        <v>7</v>
      </c>
      <c r="E18" s="6" t="s">
        <v>15</v>
      </c>
      <c r="F18" s="6"/>
      <c r="G18" s="7">
        <v>0.9</v>
      </c>
      <c r="I18" s="8">
        <v>1</v>
      </c>
      <c r="J18" s="10"/>
      <c r="K18" s="13">
        <v>26.73</v>
      </c>
      <c r="L18" s="1"/>
      <c r="M18" s="9">
        <f t="shared" si="1"/>
        <v>24.812353633364843</v>
      </c>
      <c r="O18" s="14">
        <f t="shared" si="0"/>
        <v>0</v>
      </c>
      <c r="Q18" s="26">
        <f t="shared" si="2"/>
        <v>0</v>
      </c>
      <c r="R18" s="31"/>
      <c r="S18" s="33">
        <f t="shared" si="3"/>
        <v>0</v>
      </c>
    </row>
    <row r="19" spans="1:20" ht="19.5" customHeight="1" thickBot="1">
      <c r="A19" s="20">
        <v>0</v>
      </c>
      <c r="C19" s="2" t="s">
        <v>8</v>
      </c>
      <c r="E19" s="6" t="s">
        <v>16</v>
      </c>
      <c r="F19" s="6"/>
      <c r="G19" s="7">
        <v>0.9</v>
      </c>
      <c r="I19" s="8">
        <v>1</v>
      </c>
      <c r="J19" s="10"/>
      <c r="K19" s="13">
        <v>26.73</v>
      </c>
      <c r="L19" s="1"/>
      <c r="M19" s="9">
        <f t="shared" si="1"/>
        <v>24.812353633364843</v>
      </c>
      <c r="O19" s="14">
        <f t="shared" si="0"/>
        <v>0</v>
      </c>
      <c r="Q19" s="26">
        <f t="shared" si="2"/>
        <v>0</v>
      </c>
      <c r="R19" s="31"/>
      <c r="S19" s="33">
        <f t="shared" si="3"/>
        <v>0</v>
      </c>
      <c r="T19" s="35">
        <f>SUM(S11:S19)</f>
        <v>0</v>
      </c>
    </row>
    <row r="20" spans="1:20" ht="19.5" customHeight="1" thickBot="1">
      <c r="A20" s="2"/>
      <c r="C20" s="2"/>
      <c r="E20" s="6"/>
      <c r="F20" s="6"/>
      <c r="G20" s="41"/>
      <c r="I20" s="10"/>
      <c r="J20" s="10"/>
      <c r="K20" s="42"/>
      <c r="L20" s="1"/>
      <c r="M20" s="43"/>
      <c r="O20" s="44"/>
      <c r="Q20" s="45"/>
      <c r="R20" s="48"/>
      <c r="S20" s="46"/>
      <c r="T20" s="47"/>
    </row>
    <row r="21" spans="1:20" ht="19.5" customHeight="1" thickBot="1">
      <c r="A21" s="23">
        <v>0</v>
      </c>
      <c r="C21" s="2" t="s">
        <v>55</v>
      </c>
      <c r="G21" s="49">
        <v>1</v>
      </c>
      <c r="K21" s="50">
        <v>31.1034</v>
      </c>
      <c r="M21" s="9">
        <f>+((K21*G21)*$K$7)</f>
        <v>32.08</v>
      </c>
      <c r="O21" s="14">
        <f>+M21*A21</f>
        <v>0</v>
      </c>
      <c r="Q21" s="48"/>
      <c r="R21" s="48"/>
      <c r="S21" s="46"/>
      <c r="T21" s="35">
        <f>+O21*S7</f>
        <v>0</v>
      </c>
    </row>
    <row r="22" spans="1:20" ht="19.5" customHeight="1">
      <c r="A22" s="2"/>
      <c r="C22" s="2"/>
      <c r="E22" s="6"/>
      <c r="F22" s="6"/>
      <c r="G22" s="41"/>
      <c r="I22" s="10"/>
      <c r="J22" s="10"/>
      <c r="K22" s="42"/>
      <c r="L22" s="1"/>
      <c r="M22" s="43"/>
      <c r="O22" s="44"/>
      <c r="Q22" s="45"/>
      <c r="R22" s="48"/>
      <c r="S22" s="46"/>
      <c r="T22" s="47"/>
    </row>
    <row r="23" spans="1:19" ht="15.75">
      <c r="A23" s="15" t="s">
        <v>31</v>
      </c>
      <c r="C23" s="17" t="s">
        <v>38</v>
      </c>
      <c r="G23" s="15" t="s">
        <v>37</v>
      </c>
      <c r="I23" s="15" t="s">
        <v>27</v>
      </c>
      <c r="K23" s="15" t="s">
        <v>33</v>
      </c>
      <c r="M23" s="15" t="s">
        <v>37</v>
      </c>
      <c r="N23" s="16"/>
      <c r="O23" s="15" t="s">
        <v>18</v>
      </c>
      <c r="Q23" s="28" t="s">
        <v>37</v>
      </c>
      <c r="R23" s="28"/>
      <c r="S23" s="2"/>
    </row>
    <row r="24" spans="1:19" ht="16.5" thickBot="1">
      <c r="A24" s="15" t="s">
        <v>32</v>
      </c>
      <c r="C24" t="s">
        <v>19</v>
      </c>
      <c r="G24" s="15" t="s">
        <v>24</v>
      </c>
      <c r="I24" s="15" t="s">
        <v>26</v>
      </c>
      <c r="K24" s="15" t="s">
        <v>22</v>
      </c>
      <c r="M24" s="15" t="s">
        <v>26</v>
      </c>
      <c r="N24" s="17"/>
      <c r="O24" s="15" t="s">
        <v>26</v>
      </c>
      <c r="Q24" s="29" t="s">
        <v>36</v>
      </c>
      <c r="R24" s="29"/>
      <c r="S24" s="2"/>
    </row>
    <row r="25" spans="1:20" ht="19.5" customHeight="1" thickBot="1">
      <c r="A25" s="23">
        <v>0</v>
      </c>
      <c r="C25" s="2" t="s">
        <v>45</v>
      </c>
      <c r="G25" s="18">
        <f>0.916666666666667*100%</f>
        <v>0.9166666666666666</v>
      </c>
      <c r="I25" s="9">
        <v>5</v>
      </c>
      <c r="K25" s="25">
        <v>3.393</v>
      </c>
      <c r="L25" s="6"/>
      <c r="M25" s="19">
        <f>+((K25*G25)*$K$6)</f>
        <v>168.01513821640077</v>
      </c>
      <c r="O25" s="14">
        <f>+M25*A25</f>
        <v>0</v>
      </c>
      <c r="Q25" s="26">
        <f>IF($K$6=0,"",O25/$K$6)</f>
        <v>0</v>
      </c>
      <c r="R25" s="31"/>
      <c r="S25" s="33">
        <f>+$S$6*O25</f>
        <v>0</v>
      </c>
      <c r="T25" s="35">
        <f>SUM(S25:S25)</f>
        <v>0</v>
      </c>
    </row>
    <row r="26" spans="17:19" ht="12.75">
      <c r="Q26" s="27"/>
      <c r="R26" s="27"/>
      <c r="S26" s="38"/>
    </row>
    <row r="27" spans="1:19" ht="15.75">
      <c r="A27" s="15" t="s">
        <v>31</v>
      </c>
      <c r="C27" s="17" t="s">
        <v>44</v>
      </c>
      <c r="G27" s="15" t="s">
        <v>37</v>
      </c>
      <c r="I27" s="15" t="s">
        <v>27</v>
      </c>
      <c r="K27" s="15" t="s">
        <v>33</v>
      </c>
      <c r="M27" s="15" t="s">
        <v>37</v>
      </c>
      <c r="N27" s="16"/>
      <c r="O27" s="15" t="s">
        <v>18</v>
      </c>
      <c r="Q27" s="28" t="s">
        <v>37</v>
      </c>
      <c r="R27" s="28"/>
      <c r="S27" s="38"/>
    </row>
    <row r="28" spans="1:19" ht="16.5" thickBot="1">
      <c r="A28" s="15" t="s">
        <v>32</v>
      </c>
      <c r="C28" t="s">
        <v>19</v>
      </c>
      <c r="G28" s="15" t="s">
        <v>24</v>
      </c>
      <c r="I28" s="15" t="s">
        <v>26</v>
      </c>
      <c r="K28" s="15" t="s">
        <v>22</v>
      </c>
      <c r="M28" s="15" t="s">
        <v>26</v>
      </c>
      <c r="N28" s="17"/>
      <c r="O28" s="15" t="s">
        <v>26</v>
      </c>
      <c r="Q28" s="29" t="s">
        <v>36</v>
      </c>
      <c r="R28" s="29"/>
      <c r="S28" s="38"/>
    </row>
    <row r="29" spans="1:19" ht="19.5" customHeight="1" thickBot="1">
      <c r="A29" s="23">
        <v>0</v>
      </c>
      <c r="C29" s="2" t="s">
        <v>39</v>
      </c>
      <c r="G29" s="24">
        <v>0.9</v>
      </c>
      <c r="I29" s="9">
        <v>2</v>
      </c>
      <c r="K29" s="25">
        <v>1.666</v>
      </c>
      <c r="L29" s="6"/>
      <c r="M29" s="19">
        <f>+((K29*G29)*$K$6)</f>
        <v>80.99731476301626</v>
      </c>
      <c r="O29" s="14">
        <f>+M29*A29</f>
        <v>0</v>
      </c>
      <c r="Q29" s="26">
        <f>IF($K$6=0,"",O29/$K$6)</f>
        <v>0</v>
      </c>
      <c r="R29" s="31"/>
      <c r="S29" s="33">
        <f>+$S$6*O29</f>
        <v>0</v>
      </c>
    </row>
    <row r="30" spans="1:19" ht="19.5" customHeight="1" thickBot="1">
      <c r="A30" s="23">
        <v>0</v>
      </c>
      <c r="C30" s="2" t="s">
        <v>40</v>
      </c>
      <c r="G30" s="24">
        <v>0.9</v>
      </c>
      <c r="I30" s="9">
        <v>2.5</v>
      </c>
      <c r="K30" s="25">
        <v>2.0833</v>
      </c>
      <c r="L30" s="6"/>
      <c r="M30" s="19">
        <f>+((K30*G30)*$K$6)</f>
        <v>101.2855377225641</v>
      </c>
      <c r="O30" s="14">
        <f>+M30*A30</f>
        <v>0</v>
      </c>
      <c r="Q30" s="26">
        <f>IF($K$6=0,"",O30/$K$6)</f>
        <v>0</v>
      </c>
      <c r="R30" s="31"/>
      <c r="S30" s="33">
        <f>+$S$6*O30</f>
        <v>0</v>
      </c>
    </row>
    <row r="31" spans="1:20" ht="19.5" customHeight="1" thickBot="1">
      <c r="A31" s="23">
        <v>0</v>
      </c>
      <c r="C31" s="2" t="s">
        <v>41</v>
      </c>
      <c r="G31" s="24">
        <v>0.9</v>
      </c>
      <c r="I31" s="9">
        <v>5</v>
      </c>
      <c r="K31" s="25">
        <v>4.1666</v>
      </c>
      <c r="L31" s="6"/>
      <c r="M31" s="19">
        <f>+((K31*G31)*$K$6)</f>
        <v>202.5710754451282</v>
      </c>
      <c r="O31" s="14">
        <f>+M31*A31</f>
        <v>0</v>
      </c>
      <c r="Q31" s="26">
        <f>IF($K$6=0,"",O31/$K$6)</f>
        <v>0</v>
      </c>
      <c r="R31" s="31"/>
      <c r="S31" s="33">
        <f>+$S$6*O31</f>
        <v>0</v>
      </c>
      <c r="T31" s="35">
        <f>SUM(S29:S31)</f>
        <v>0</v>
      </c>
    </row>
    <row r="32" spans="17:19" ht="12.75">
      <c r="Q32" s="27"/>
      <c r="R32" s="27"/>
      <c r="S32" s="38"/>
    </row>
    <row r="33" spans="1:19" ht="15.75">
      <c r="A33" s="15" t="s">
        <v>31</v>
      </c>
      <c r="C33" s="17" t="s">
        <v>42</v>
      </c>
      <c r="G33" s="15" t="s">
        <v>37</v>
      </c>
      <c r="I33" s="15"/>
      <c r="K33" s="15" t="s">
        <v>33</v>
      </c>
      <c r="M33" s="15" t="s">
        <v>37</v>
      </c>
      <c r="N33" s="16"/>
      <c r="O33" s="15" t="s">
        <v>18</v>
      </c>
      <c r="Q33" s="28" t="s">
        <v>37</v>
      </c>
      <c r="R33" s="28"/>
      <c r="S33" s="38"/>
    </row>
    <row r="34" spans="1:19" ht="16.5" thickBot="1">
      <c r="A34" s="15" t="s">
        <v>32</v>
      </c>
      <c r="C34" t="s">
        <v>19</v>
      </c>
      <c r="G34" s="15" t="s">
        <v>24</v>
      </c>
      <c r="I34" s="15"/>
      <c r="K34" s="15" t="s">
        <v>22</v>
      </c>
      <c r="M34" s="15" t="s">
        <v>26</v>
      </c>
      <c r="N34" s="17"/>
      <c r="O34" s="15" t="s">
        <v>26</v>
      </c>
      <c r="Q34" s="29" t="s">
        <v>36</v>
      </c>
      <c r="R34" s="29"/>
      <c r="S34" s="38"/>
    </row>
    <row r="35" spans="1:20" ht="17.25" thickBot="1">
      <c r="A35" s="23">
        <v>0</v>
      </c>
      <c r="C35" s="2" t="s">
        <v>43</v>
      </c>
      <c r="G35" s="24">
        <v>0.9999</v>
      </c>
      <c r="I35" s="15"/>
      <c r="K35" s="25">
        <v>3.1103</v>
      </c>
      <c r="L35" s="6"/>
      <c r="M35" s="19">
        <f>+((K35*G35)*$K$6)</f>
        <v>168.00103742336853</v>
      </c>
      <c r="O35" s="14">
        <f>+M35*A35</f>
        <v>0</v>
      </c>
      <c r="Q35" s="26">
        <f>IF($K$6=0,"",O35/$K$6)</f>
        <v>0</v>
      </c>
      <c r="R35" s="31"/>
      <c r="S35" s="33">
        <f>+$S$6*O35</f>
        <v>0</v>
      </c>
      <c r="T35" s="35">
        <f>+S35</f>
        <v>0</v>
      </c>
    </row>
    <row r="36" spans="17:19" ht="12.75">
      <c r="Q36" s="27"/>
      <c r="R36" s="27"/>
      <c r="S36" s="38"/>
    </row>
    <row r="37" spans="1:19" ht="15.75">
      <c r="A37" s="15" t="s">
        <v>31</v>
      </c>
      <c r="C37" s="17" t="s">
        <v>46</v>
      </c>
      <c r="G37" s="15" t="s">
        <v>37</v>
      </c>
      <c r="I37" s="15"/>
      <c r="K37" s="15" t="s">
        <v>33</v>
      </c>
      <c r="M37" s="15" t="s">
        <v>37</v>
      </c>
      <c r="N37" s="16"/>
      <c r="O37" s="15" t="s">
        <v>18</v>
      </c>
      <c r="Q37" s="28" t="s">
        <v>37</v>
      </c>
      <c r="R37" s="28"/>
      <c r="S37" s="38"/>
    </row>
    <row r="38" spans="1:19" ht="16.5" thickBot="1">
      <c r="A38" s="15" t="s">
        <v>32</v>
      </c>
      <c r="C38" t="s">
        <v>19</v>
      </c>
      <c r="G38" s="15" t="s">
        <v>24</v>
      </c>
      <c r="I38" s="15"/>
      <c r="K38" s="15" t="s">
        <v>22</v>
      </c>
      <c r="M38" s="15" t="s">
        <v>26</v>
      </c>
      <c r="N38" s="17"/>
      <c r="O38" s="15" t="s">
        <v>26</v>
      </c>
      <c r="Q38" s="29" t="s">
        <v>36</v>
      </c>
      <c r="R38" s="29"/>
      <c r="S38" s="38"/>
    </row>
    <row r="39" spans="1:20" ht="17.25" thickBot="1">
      <c r="A39" s="23">
        <v>0</v>
      </c>
      <c r="C39" s="2" t="s">
        <v>47</v>
      </c>
      <c r="G39" s="18">
        <f>0.916666666666667*100%</f>
        <v>0.9166666666666666</v>
      </c>
      <c r="I39" s="15"/>
      <c r="K39" s="25">
        <v>3.3931</v>
      </c>
      <c r="L39" s="6"/>
      <c r="M39" s="19">
        <f>+((K39*G39)*$K$6)</f>
        <v>168.0200900330296</v>
      </c>
      <c r="O39" s="14">
        <f>+M39*A39</f>
        <v>0</v>
      </c>
      <c r="Q39" s="26">
        <f>IF($K$6=0,"",O39/$K$6)</f>
        <v>0</v>
      </c>
      <c r="R39" s="31"/>
      <c r="S39" s="33">
        <f>+$S$6*O39</f>
        <v>0</v>
      </c>
      <c r="T39" s="36">
        <f>+S39</f>
        <v>0</v>
      </c>
    </row>
    <row r="40" spans="17:19" ht="12.75">
      <c r="Q40" s="27"/>
      <c r="R40" s="27"/>
      <c r="S40" s="38"/>
    </row>
    <row r="41" spans="1:19" ht="15.75">
      <c r="A41" s="15" t="s">
        <v>31</v>
      </c>
      <c r="C41" s="17" t="s">
        <v>50</v>
      </c>
      <c r="G41" s="15" t="s">
        <v>37</v>
      </c>
      <c r="I41" s="15"/>
      <c r="K41" s="15" t="s">
        <v>33</v>
      </c>
      <c r="M41" s="15" t="s">
        <v>37</v>
      </c>
      <c r="N41" s="16"/>
      <c r="O41" s="15" t="s">
        <v>18</v>
      </c>
      <c r="Q41" s="28" t="s">
        <v>37</v>
      </c>
      <c r="R41" s="28"/>
      <c r="S41" s="38"/>
    </row>
    <row r="42" spans="1:19" ht="16.5" thickBot="1">
      <c r="A42" s="15" t="s">
        <v>32</v>
      </c>
      <c r="C42" t="s">
        <v>19</v>
      </c>
      <c r="G42" s="15" t="s">
        <v>24</v>
      </c>
      <c r="I42" s="15"/>
      <c r="K42" s="15" t="s">
        <v>22</v>
      </c>
      <c r="M42" s="15" t="s">
        <v>26</v>
      </c>
      <c r="N42" s="17"/>
      <c r="O42" s="15" t="s">
        <v>26</v>
      </c>
      <c r="Q42" s="29" t="s">
        <v>36</v>
      </c>
      <c r="R42" s="29"/>
      <c r="S42" s="38"/>
    </row>
    <row r="43" spans="1:19" ht="17.25" thickBot="1">
      <c r="A43" s="23">
        <v>0</v>
      </c>
      <c r="C43" s="2" t="s">
        <v>49</v>
      </c>
      <c r="G43" s="24">
        <v>0.9999</v>
      </c>
      <c r="I43" s="15"/>
      <c r="K43" s="25">
        <v>1.5552</v>
      </c>
      <c r="L43" s="6"/>
      <c r="M43" s="19">
        <f>+((K43*G43)*$K$6)</f>
        <v>84.00321943247361</v>
      </c>
      <c r="O43" s="14">
        <f>+M43*A43</f>
        <v>0</v>
      </c>
      <c r="Q43" s="26">
        <f>IF($K$6=0,"",O43/$K$6)</f>
        <v>0</v>
      </c>
      <c r="R43" s="31"/>
      <c r="S43" s="33">
        <f>+$S$6*O43</f>
        <v>0</v>
      </c>
    </row>
    <row r="44" spans="1:20" ht="17.25" thickBot="1">
      <c r="A44" s="23">
        <v>0</v>
      </c>
      <c r="C44" s="2" t="s">
        <v>48</v>
      </c>
      <c r="G44" s="24">
        <v>0.9999</v>
      </c>
      <c r="I44" s="15"/>
      <c r="K44" s="25">
        <v>3.1103</v>
      </c>
      <c r="L44" s="6"/>
      <c r="M44" s="19">
        <f>+((K44*G44)*$K$6)</f>
        <v>168.00103742336853</v>
      </c>
      <c r="O44" s="14">
        <f>+M44*A44</f>
        <v>0</v>
      </c>
      <c r="Q44" s="26">
        <f>IF($K$6=0,"",O44/$K$6)</f>
        <v>0</v>
      </c>
      <c r="R44" s="31"/>
      <c r="S44" s="33">
        <f>+$S$6*O44</f>
        <v>0</v>
      </c>
      <c r="T44" s="35">
        <f>SUM(S43:S45)</f>
        <v>0</v>
      </c>
    </row>
    <row r="45" spans="17:18" ht="12.75">
      <c r="Q45" s="27"/>
      <c r="R45" s="27"/>
    </row>
    <row r="46" spans="17:20" ht="15.75">
      <c r="Q46" s="34" t="s">
        <v>54</v>
      </c>
      <c r="T46" s="37">
        <f>SUM(T19:T44)</f>
        <v>0</v>
      </c>
    </row>
  </sheetData>
  <sheetProtection/>
  <protectedRanges>
    <protectedRange sqref="A39 A43:A44 A35 A29:A31 A25" name="Range6"/>
    <protectedRange sqref="A11:A19 A21" name="Range2"/>
    <protectedRange sqref="E6:E7" name="Range1"/>
  </protectedRanges>
  <printOptions/>
  <pageMargins left="0.34" right="0.29" top="0.27" bottom="0.25" header="0.51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Wiese</dc:creator>
  <cp:keywords/>
  <dc:description/>
  <cp:lastModifiedBy>Lee PC</cp:lastModifiedBy>
  <cp:lastPrinted>2012-12-08T16:57:20Z</cp:lastPrinted>
  <dcterms:created xsi:type="dcterms:W3CDTF">2011-06-11T13:39:29Z</dcterms:created>
  <dcterms:modified xsi:type="dcterms:W3CDTF">2013-01-30T20:48:25Z</dcterms:modified>
  <cp:category/>
  <cp:version/>
  <cp:contentType/>
  <cp:contentStatus/>
</cp:coreProperties>
</file>